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članarina 2012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<sst xmlns="http://schemas.openxmlformats.org/spreadsheetml/2006/main" count="66" uniqueCount="47">
  <si>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PLANINSKA ZVEZA SLOVENIJE</t>
  </si>
  <si>
    <t>Stroški vezani na pravice članstva PZS</t>
  </si>
  <si>
    <t xml:space="preserve">Zavarovanje odgovornosti </t>
  </si>
  <si>
    <t>Naročnina na revijo Planinski vestnik</t>
  </si>
  <si>
    <t>Stroški vez.na pr. članstva, ki jih pokriva PZS</t>
  </si>
  <si>
    <t xml:space="preserve">S+Š/D </t>
  </si>
  <si>
    <t xml:space="preserve">P+O/D  </t>
  </si>
  <si>
    <t>A</t>
  </si>
  <si>
    <t>B</t>
  </si>
  <si>
    <t>B/d</t>
  </si>
  <si>
    <t>ČLANARINA 2012</t>
  </si>
  <si>
    <t xml:space="preserve">KATEGORIJE IN VIŠINE ČLANARIN 2012 </t>
  </si>
  <si>
    <t>A +</t>
  </si>
  <si>
    <t xml:space="preserve">Nezgodno zavarovanje </t>
  </si>
  <si>
    <t>Reševanje v tujini</t>
  </si>
  <si>
    <t>Planinski kažipot</t>
  </si>
  <si>
    <t xml:space="preserve">Članska znamkica </t>
  </si>
  <si>
    <t>Dodatno zavarovanje za str. vrnitve poškodov.</t>
  </si>
  <si>
    <t xml:space="preserve">S+Š </t>
  </si>
  <si>
    <t xml:space="preserve">P+O </t>
  </si>
  <si>
    <t xml:space="preserve">B1 </t>
  </si>
  <si>
    <t>A +/d</t>
  </si>
  <si>
    <t>A/d</t>
  </si>
  <si>
    <t xml:space="preserve">članarina PZS </t>
  </si>
  <si>
    <t xml:space="preserve">članarina PD </t>
  </si>
  <si>
    <t>Poimenski seznam</t>
  </si>
  <si>
    <t>Nakazilo na PZS</t>
  </si>
  <si>
    <t xml:space="preserve">Brez poimenskega seznama </t>
  </si>
  <si>
    <t>stroški + delitev 50/50 za P+O delitev 20/80</t>
  </si>
  <si>
    <t>stroški - delitev 50/50</t>
  </si>
  <si>
    <t>ČLANARINA 2011</t>
  </si>
  <si>
    <t>stroški + delitev 50/50</t>
  </si>
  <si>
    <t>B1</t>
  </si>
  <si>
    <t>Vrednost članarine</t>
  </si>
  <si>
    <t>Razlika deleža članarine za PD 2011 / 2012</t>
  </si>
  <si>
    <t>Vrsta članarine</t>
  </si>
  <si>
    <t>delitev 59/41</t>
  </si>
  <si>
    <t>delitev 55/45</t>
  </si>
  <si>
    <t>Dnevnik Ciciban planinec, Mladi planinec I in II</t>
  </si>
  <si>
    <t>stroški - delitev 20/80</t>
  </si>
  <si>
    <t>PRILOGA 4</t>
  </si>
  <si>
    <t>OPP</t>
  </si>
  <si>
    <t>OPP/d</t>
  </si>
  <si>
    <t>Članarina PZS 59%, razen za A, A+, P+O in OPP</t>
  </si>
  <si>
    <t>Članarina PD 41%, razen za A, A+, P+O in OPP</t>
  </si>
  <si>
    <t>Članarina PD 45%, razen za A, A+, P+O in OPP</t>
  </si>
  <si>
    <t>Članarina PZS 55%, razen za A, A+, P+O in OPP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</si>
</sst>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_-* #,##0.0\ &quot;SIT&quot;_-;\-* #,##0.0\ &quot;SIT&quot;_-;_-* &quot;-&quot;?\ &quot;SIT&quot;_-;_-@_-"/>
    <numFmt numFmtId="174" formatCode="#,##0.0_ ;\-#,##0.0\ "/>
    <numFmt numFmtId="175" formatCode="#,##0.00\ [$€-1]"/>
    <numFmt numFmtId="176" formatCode="#,##0.000"/>
    <numFmt numFmtId="177" formatCode="0.0"/>
    <numFmt numFmtId="178" formatCode="0.000"/>
    <numFmt numFmtId="179" formatCode="#,##0.00\ _€"/>
    <numFmt numFmtId="180" formatCode="#,##0.00\ &quot;€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5" xfId="0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 quotePrefix="1">
      <alignment/>
    </xf>
    <xf numFmtId="180" fontId="3" fillId="0" borderId="12" xfId="0" applyNumberFormat="1" applyFont="1" applyBorder="1" applyAlignment="1" quotePrefix="1">
      <alignment/>
    </xf>
    <xf numFmtId="180" fontId="3" fillId="0" borderId="12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right"/>
    </xf>
    <xf numFmtId="180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2.375" style="8" customWidth="1"/>
    <col min="2" max="2" width="38.75390625" style="8" customWidth="1"/>
    <col min="3" max="4" width="7.375" style="8" customWidth="1"/>
    <col min="5" max="5" width="7.75390625" style="8" customWidth="1"/>
    <col min="6" max="6" width="7.375" style="8" customWidth="1"/>
    <col min="7" max="7" width="7.875" style="8" customWidth="1"/>
    <col min="8" max="8" width="8.125" style="8" customWidth="1"/>
    <col min="9" max="9" width="7.25390625" style="8" customWidth="1"/>
    <col min="10" max="10" width="7.625" style="8" customWidth="1"/>
    <col min="11" max="11" width="7.00390625" style="8" customWidth="1"/>
    <col min="12" max="12" width="8.00390625" style="8" customWidth="1"/>
    <col min="13" max="13" width="7.375" style="8" customWidth="1"/>
    <col min="14" max="14" width="7.25390625" style="8" customWidth="1"/>
    <col min="15" max="15" width="7.625" style="8" customWidth="1"/>
    <col min="16" max="21" width="6.75390625" style="8" customWidth="1"/>
    <col min="22" max="16384" width="9.125" style="8" customWidth="1"/>
  </cols>
  <sheetData>
    <row r="1" spans="2:12" s="5" customFormat="1" ht="12">
      <c r="B1" s="5" t="s">
        <v>0</v>
      </c>
      <c r="K1" s="7"/>
      <c r="L1" s="5" t="s">
        <v>40</v>
      </c>
    </row>
    <row r="2" s="5" customFormat="1" ht="12"/>
    <row r="3" spans="2:11" s="5" customFormat="1" ht="18.75">
      <c r="B3" s="5" t="s">
        <v>11</v>
      </c>
      <c r="D3" s="41" t="s">
        <v>10</v>
      </c>
      <c r="E3" s="42"/>
      <c r="F3" s="42"/>
      <c r="G3" s="42"/>
      <c r="H3" s="42"/>
      <c r="I3" s="42"/>
      <c r="J3" s="42"/>
      <c r="K3" s="43"/>
    </row>
    <row r="4" spans="3:13" ht="12"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5" ht="12">
      <c r="B5" s="10"/>
      <c r="C5" s="11" t="s">
        <v>12</v>
      </c>
      <c r="D5" s="12" t="s">
        <v>21</v>
      </c>
      <c r="E5" s="12" t="s">
        <v>7</v>
      </c>
      <c r="F5" s="12" t="s">
        <v>22</v>
      </c>
      <c r="G5" s="11" t="s">
        <v>8</v>
      </c>
      <c r="H5" s="11" t="s">
        <v>9</v>
      </c>
      <c r="I5" s="11" t="s">
        <v>20</v>
      </c>
      <c r="J5" s="11" t="s">
        <v>18</v>
      </c>
      <c r="K5" s="11" t="s">
        <v>5</v>
      </c>
      <c r="L5" s="11" t="s">
        <v>19</v>
      </c>
      <c r="M5" s="11" t="s">
        <v>6</v>
      </c>
      <c r="N5" s="11" t="s">
        <v>41</v>
      </c>
      <c r="O5" s="11" t="s">
        <v>42</v>
      </c>
    </row>
    <row r="6" spans="2:15" ht="12">
      <c r="B6" s="9" t="s">
        <v>10</v>
      </c>
      <c r="C6" s="24">
        <f>C8+C25+C26</f>
        <v>65</v>
      </c>
      <c r="D6" s="24">
        <f>D8+D25+D26</f>
        <v>60.599999999999994</v>
      </c>
      <c r="E6" s="24">
        <f>E8+E25+E26</f>
        <v>55</v>
      </c>
      <c r="F6" s="24">
        <f>F8+F25+F26</f>
        <v>50.599999999999994</v>
      </c>
      <c r="G6" s="24">
        <v>22</v>
      </c>
      <c r="H6" s="24">
        <v>17.6</v>
      </c>
      <c r="I6" s="24">
        <v>16.5</v>
      </c>
      <c r="J6" s="24">
        <f>SUM(J18:J20)</f>
        <v>14</v>
      </c>
      <c r="K6" s="24">
        <f>SUM(K18:K20)</f>
        <v>11.2</v>
      </c>
      <c r="L6" s="24">
        <f>SUM(L18:L20)</f>
        <v>6</v>
      </c>
      <c r="M6" s="24">
        <f>SUM(M18:M20)</f>
        <v>4.800000000000001</v>
      </c>
      <c r="N6" s="24">
        <v>6</v>
      </c>
      <c r="O6" s="24">
        <v>4.8</v>
      </c>
    </row>
    <row r="7" spans="2:15" ht="12">
      <c r="B7" s="9"/>
      <c r="C7" s="24"/>
      <c r="D7" s="25"/>
      <c r="E7" s="25"/>
      <c r="F7" s="25"/>
      <c r="G7" s="24"/>
      <c r="H7" s="24"/>
      <c r="I7" s="24"/>
      <c r="J7" s="24"/>
      <c r="K7" s="24"/>
      <c r="L7" s="24"/>
      <c r="M7" s="24"/>
      <c r="N7" s="24"/>
      <c r="O7" s="24"/>
    </row>
    <row r="8" spans="1:15" ht="12">
      <c r="A8" s="4"/>
      <c r="B8" s="9" t="s">
        <v>1</v>
      </c>
      <c r="C8" s="24">
        <f>SUM(C9:C16)</f>
        <v>45.55</v>
      </c>
      <c r="D8" s="25">
        <f>SUM(D9:D16)</f>
        <v>45.55</v>
      </c>
      <c r="E8" s="25">
        <f>SUM(E9:E16)</f>
        <v>36.51</v>
      </c>
      <c r="F8" s="25">
        <f>SUM(F9:F16)</f>
        <v>36.51</v>
      </c>
      <c r="G8" s="24">
        <f aca="true" t="shared" si="0" ref="G8:M8">SUM(G9:G17)</f>
        <v>3.36</v>
      </c>
      <c r="H8" s="24">
        <f t="shared" si="0"/>
        <v>3.36</v>
      </c>
      <c r="I8" s="24">
        <f t="shared" si="0"/>
        <v>3.36</v>
      </c>
      <c r="J8" s="24">
        <f t="shared" si="0"/>
        <v>3.36</v>
      </c>
      <c r="K8" s="24">
        <f t="shared" si="0"/>
        <v>3.36</v>
      </c>
      <c r="L8" s="24">
        <f t="shared" si="0"/>
        <v>1.5</v>
      </c>
      <c r="M8" s="24">
        <f t="shared" si="0"/>
        <v>1.5</v>
      </c>
      <c r="N8" s="24">
        <f>SUM(N9:N17)</f>
        <v>0.42</v>
      </c>
      <c r="O8" s="24">
        <f>SUM(O9:O17)</f>
        <v>0.42</v>
      </c>
    </row>
    <row r="9" spans="2:15" ht="12">
      <c r="B9" s="1" t="s">
        <v>13</v>
      </c>
      <c r="C9" s="26">
        <v>6.75</v>
      </c>
      <c r="D9" s="27">
        <v>6.75</v>
      </c>
      <c r="E9" s="27">
        <v>4.4</v>
      </c>
      <c r="F9" s="27">
        <v>4.4</v>
      </c>
      <c r="G9" s="26">
        <v>1.1</v>
      </c>
      <c r="H9" s="26">
        <v>1.1</v>
      </c>
      <c r="I9" s="28">
        <v>1.1</v>
      </c>
      <c r="J9" s="26">
        <v>1.1</v>
      </c>
      <c r="K9" s="26">
        <v>1.1</v>
      </c>
      <c r="L9" s="26">
        <v>0.47</v>
      </c>
      <c r="M9" s="26">
        <v>0.47</v>
      </c>
      <c r="N9" s="26">
        <v>0</v>
      </c>
      <c r="O9" s="26">
        <v>0</v>
      </c>
    </row>
    <row r="10" spans="2:15" ht="12">
      <c r="B10" s="1" t="s">
        <v>14</v>
      </c>
      <c r="C10" s="26">
        <f>2.2+6.1</f>
        <v>8.3</v>
      </c>
      <c r="D10" s="27">
        <f>2.2+6.1</f>
        <v>8.3</v>
      </c>
      <c r="E10" s="27">
        <v>2.2</v>
      </c>
      <c r="F10" s="27">
        <v>2.2</v>
      </c>
      <c r="G10" s="26">
        <v>1.45</v>
      </c>
      <c r="H10" s="26">
        <v>1.45</v>
      </c>
      <c r="I10" s="28">
        <v>1.45</v>
      </c>
      <c r="J10" s="26">
        <v>1.45</v>
      </c>
      <c r="K10" s="26">
        <v>1.45</v>
      </c>
      <c r="L10" s="26">
        <v>0.27</v>
      </c>
      <c r="M10" s="26">
        <v>0.27</v>
      </c>
      <c r="N10" s="26">
        <v>0</v>
      </c>
      <c r="O10" s="26">
        <v>0</v>
      </c>
    </row>
    <row r="11" spans="2:15" ht="12">
      <c r="B11" s="1" t="s">
        <v>17</v>
      </c>
      <c r="C11" s="26">
        <v>2.22</v>
      </c>
      <c r="D11" s="27">
        <v>2.22</v>
      </c>
      <c r="E11" s="27">
        <v>1.67</v>
      </c>
      <c r="F11" s="27">
        <v>1.67</v>
      </c>
      <c r="G11" s="26"/>
      <c r="H11" s="26"/>
      <c r="I11" s="28"/>
      <c r="J11" s="26"/>
      <c r="K11" s="26"/>
      <c r="L11" s="26"/>
      <c r="M11" s="26"/>
      <c r="N11" s="26"/>
      <c r="O11" s="26"/>
    </row>
    <row r="12" spans="2:15" ht="12">
      <c r="B12" s="1" t="s">
        <v>2</v>
      </c>
      <c r="C12" s="26">
        <v>0.56</v>
      </c>
      <c r="D12" s="27">
        <v>0.56</v>
      </c>
      <c r="E12" s="27">
        <v>0.52</v>
      </c>
      <c r="F12" s="27">
        <v>0.52</v>
      </c>
      <c r="G12" s="26">
        <v>0.39</v>
      </c>
      <c r="H12" s="26">
        <v>0.39</v>
      </c>
      <c r="I12" s="26">
        <v>0.39</v>
      </c>
      <c r="J12" s="26">
        <v>0.39</v>
      </c>
      <c r="K12" s="26">
        <v>0.39</v>
      </c>
      <c r="L12" s="26">
        <v>0</v>
      </c>
      <c r="M12" s="26">
        <v>0</v>
      </c>
      <c r="N12" s="26">
        <v>0</v>
      </c>
      <c r="O12" s="26">
        <v>0</v>
      </c>
    </row>
    <row r="13" spans="2:15" ht="12">
      <c r="B13" s="1" t="s">
        <v>16</v>
      </c>
      <c r="C13" s="29">
        <v>0.42</v>
      </c>
      <c r="D13" s="30">
        <v>0.42</v>
      </c>
      <c r="E13" s="30">
        <v>0.42</v>
      </c>
      <c r="F13" s="30">
        <v>0.42</v>
      </c>
      <c r="G13" s="30">
        <v>0.42</v>
      </c>
      <c r="H13" s="30">
        <v>0.42</v>
      </c>
      <c r="I13" s="30">
        <v>0.42</v>
      </c>
      <c r="J13" s="30">
        <v>0.42</v>
      </c>
      <c r="K13" s="30">
        <v>0.42</v>
      </c>
      <c r="L13" s="30">
        <v>0.42</v>
      </c>
      <c r="M13" s="30">
        <v>0.42</v>
      </c>
      <c r="N13" s="30">
        <v>0.42</v>
      </c>
      <c r="O13" s="30">
        <v>0.42</v>
      </c>
    </row>
    <row r="14" spans="2:15" ht="12">
      <c r="B14" s="1" t="s">
        <v>38</v>
      </c>
      <c r="C14" s="26"/>
      <c r="D14" s="27"/>
      <c r="E14" s="27"/>
      <c r="F14" s="27"/>
      <c r="G14" s="26"/>
      <c r="H14" s="26"/>
      <c r="I14" s="28"/>
      <c r="J14" s="26"/>
      <c r="K14" s="26"/>
      <c r="L14" s="26">
        <v>0.34</v>
      </c>
      <c r="M14" s="26">
        <v>0.34</v>
      </c>
      <c r="N14" s="26">
        <v>0</v>
      </c>
      <c r="O14" s="26">
        <v>0</v>
      </c>
    </row>
    <row r="15" spans="2:15" ht="12">
      <c r="B15" s="1" t="s">
        <v>3</v>
      </c>
      <c r="C15" s="26">
        <v>25.5</v>
      </c>
      <c r="D15" s="27">
        <v>25.5</v>
      </c>
      <c r="E15" s="27">
        <v>25.5</v>
      </c>
      <c r="F15" s="27">
        <v>25.5</v>
      </c>
      <c r="G15" s="26"/>
      <c r="H15" s="26"/>
      <c r="I15" s="28"/>
      <c r="J15" s="26"/>
      <c r="K15" s="26"/>
      <c r="L15" s="26"/>
      <c r="M15" s="26"/>
      <c r="N15" s="26"/>
      <c r="O15" s="26"/>
    </row>
    <row r="16" spans="2:15" ht="12">
      <c r="B16" s="1" t="s">
        <v>15</v>
      </c>
      <c r="C16" s="28">
        <v>1.8</v>
      </c>
      <c r="D16" s="31">
        <v>1.8</v>
      </c>
      <c r="E16" s="31">
        <v>1.8</v>
      </c>
      <c r="F16" s="31">
        <v>1.8</v>
      </c>
      <c r="G16" s="28"/>
      <c r="H16" s="28"/>
      <c r="I16" s="28"/>
      <c r="J16" s="28"/>
      <c r="K16" s="28"/>
      <c r="L16" s="28"/>
      <c r="M16" s="28"/>
      <c r="N16" s="28"/>
      <c r="O16" s="28"/>
    </row>
    <row r="17" spans="3:13" ht="12" hidden="1">
      <c r="C17" s="44" t="s">
        <v>29</v>
      </c>
      <c r="D17" s="45"/>
      <c r="E17" s="45"/>
      <c r="F17" s="46"/>
      <c r="G17" s="44" t="s">
        <v>28</v>
      </c>
      <c r="H17" s="45"/>
      <c r="I17" s="45"/>
      <c r="J17" s="45"/>
      <c r="K17" s="45"/>
      <c r="L17" s="45"/>
      <c r="M17" s="46"/>
    </row>
    <row r="18" spans="2:13" ht="12" hidden="1">
      <c r="B18" s="1" t="s">
        <v>4</v>
      </c>
      <c r="C18" s="2">
        <f>C8</f>
        <v>45.55</v>
      </c>
      <c r="D18" s="2">
        <f>D8</f>
        <v>45.55</v>
      </c>
      <c r="E18" s="2">
        <f aca="true" t="shared" si="1" ref="E18:M18">E8</f>
        <v>36.51</v>
      </c>
      <c r="F18" s="2">
        <f>F8</f>
        <v>36.51</v>
      </c>
      <c r="G18" s="2">
        <f t="shared" si="1"/>
        <v>3.36</v>
      </c>
      <c r="H18" s="2">
        <f>H8</f>
        <v>3.36</v>
      </c>
      <c r="I18" s="2">
        <f t="shared" si="1"/>
        <v>3.36</v>
      </c>
      <c r="J18" s="2">
        <f t="shared" si="1"/>
        <v>3.36</v>
      </c>
      <c r="K18" s="2">
        <f t="shared" si="1"/>
        <v>3.36</v>
      </c>
      <c r="L18" s="2">
        <f t="shared" si="1"/>
        <v>1.5</v>
      </c>
      <c r="M18" s="2">
        <f t="shared" si="1"/>
        <v>1.5</v>
      </c>
    </row>
    <row r="19" spans="2:15" ht="12" hidden="1">
      <c r="B19" s="1" t="s">
        <v>23</v>
      </c>
      <c r="C19" s="2">
        <v>9.72</v>
      </c>
      <c r="D19" s="2">
        <v>7.53</v>
      </c>
      <c r="E19" s="2">
        <v>9.25</v>
      </c>
      <c r="F19" s="2">
        <v>7.05</v>
      </c>
      <c r="G19" s="2">
        <v>9.32</v>
      </c>
      <c r="H19" s="2">
        <v>7.12</v>
      </c>
      <c r="I19" s="3">
        <v>6.57</v>
      </c>
      <c r="J19" s="3">
        <v>5.32</v>
      </c>
      <c r="K19" s="3">
        <v>3.92</v>
      </c>
      <c r="L19" s="2">
        <v>0.9</v>
      </c>
      <c r="M19" s="2">
        <f>(4.8-M18)*20%</f>
        <v>0.66</v>
      </c>
      <c r="O19" s="13"/>
    </row>
    <row r="20" spans="2:13" ht="12" hidden="1">
      <c r="B20" s="1" t="s">
        <v>24</v>
      </c>
      <c r="C20" s="2">
        <v>9.73</v>
      </c>
      <c r="D20" s="2">
        <v>7.52</v>
      </c>
      <c r="E20" s="2">
        <v>9.24</v>
      </c>
      <c r="F20" s="2">
        <v>7.04</v>
      </c>
      <c r="G20" s="2">
        <v>9.32</v>
      </c>
      <c r="H20" s="2">
        <v>7.12</v>
      </c>
      <c r="I20" s="3">
        <v>6.57</v>
      </c>
      <c r="J20" s="3">
        <v>5.32</v>
      </c>
      <c r="K20" s="3">
        <v>3.92</v>
      </c>
      <c r="L20" s="2">
        <v>3.6</v>
      </c>
      <c r="M20" s="2">
        <f>(4.8-M18)*80%</f>
        <v>2.64</v>
      </c>
    </row>
    <row r="21" spans="2:13" ht="12" hidden="1">
      <c r="B21" s="1" t="s">
        <v>26</v>
      </c>
      <c r="C21" s="2">
        <f>C18+C19</f>
        <v>55.269999999999996</v>
      </c>
      <c r="D21" s="2">
        <f>D18+D19</f>
        <v>53.08</v>
      </c>
      <c r="E21" s="2">
        <f>E18+E19</f>
        <v>45.76</v>
      </c>
      <c r="F21" s="2">
        <f>F18+F19</f>
        <v>43.559999999999995</v>
      </c>
      <c r="G21" s="2">
        <f>G18+G19</f>
        <v>12.68</v>
      </c>
      <c r="H21" s="2">
        <f aca="true" t="shared" si="2" ref="H21:M21">H18+H19</f>
        <v>10.48</v>
      </c>
      <c r="I21" s="2">
        <f t="shared" si="2"/>
        <v>9.93</v>
      </c>
      <c r="J21" s="2">
        <f t="shared" si="2"/>
        <v>8.68</v>
      </c>
      <c r="K21" s="2">
        <f t="shared" si="2"/>
        <v>7.279999999999999</v>
      </c>
      <c r="L21" s="2">
        <v>2.4</v>
      </c>
      <c r="M21" s="2">
        <f t="shared" si="2"/>
        <v>2.16</v>
      </c>
    </row>
    <row r="22" spans="3:13" ht="1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15" ht="12">
      <c r="B23" s="9" t="s">
        <v>27</v>
      </c>
      <c r="C23" s="44" t="s">
        <v>29</v>
      </c>
      <c r="D23" s="45"/>
      <c r="E23" s="45"/>
      <c r="F23" s="46"/>
      <c r="G23" s="47" t="s">
        <v>36</v>
      </c>
      <c r="H23" s="47"/>
      <c r="I23" s="47"/>
      <c r="J23" s="47"/>
      <c r="K23" s="47"/>
      <c r="L23" s="44" t="s">
        <v>39</v>
      </c>
      <c r="M23" s="45"/>
      <c r="N23" s="45"/>
      <c r="O23" s="46"/>
    </row>
    <row r="24" spans="2:15" ht="12">
      <c r="B24" s="14" t="s">
        <v>4</v>
      </c>
      <c r="C24" s="26">
        <f>C8</f>
        <v>45.55</v>
      </c>
      <c r="D24" s="26">
        <f>D8</f>
        <v>45.55</v>
      </c>
      <c r="E24" s="26">
        <f>E8</f>
        <v>36.51</v>
      </c>
      <c r="F24" s="26">
        <f>F8</f>
        <v>36.51</v>
      </c>
      <c r="G24" s="24"/>
      <c r="H24" s="24"/>
      <c r="I24" s="24"/>
      <c r="J24" s="24"/>
      <c r="K24" s="24"/>
      <c r="L24" s="26">
        <v>1.5</v>
      </c>
      <c r="M24" s="26">
        <v>1.5</v>
      </c>
      <c r="N24" s="26">
        <v>0.42</v>
      </c>
      <c r="O24" s="26">
        <v>0.42</v>
      </c>
    </row>
    <row r="25" spans="2:16" ht="12">
      <c r="B25" s="1" t="s">
        <v>43</v>
      </c>
      <c r="C25" s="26">
        <v>9.72</v>
      </c>
      <c r="D25" s="26">
        <v>7.53</v>
      </c>
      <c r="E25" s="26">
        <v>9.25</v>
      </c>
      <c r="F25" s="26">
        <v>7.05</v>
      </c>
      <c r="G25" s="26">
        <f>G6*59%</f>
        <v>12.979999999999999</v>
      </c>
      <c r="H25" s="26">
        <f>H6*59%</f>
        <v>10.384</v>
      </c>
      <c r="I25" s="26">
        <f>I6*59%</f>
        <v>9.735</v>
      </c>
      <c r="J25" s="26">
        <f>J6*59%</f>
        <v>8.26</v>
      </c>
      <c r="K25" s="26">
        <f>K6*59%</f>
        <v>6.608</v>
      </c>
      <c r="L25" s="36">
        <f>(L6-L8)*20%</f>
        <v>0.9</v>
      </c>
      <c r="M25" s="36">
        <v>0.66</v>
      </c>
      <c r="N25" s="26">
        <f>(N6-N8)*20%</f>
        <v>1.116</v>
      </c>
      <c r="O25" s="26">
        <f>(O6-O8)*20%</f>
        <v>0.876</v>
      </c>
      <c r="P25" s="6"/>
    </row>
    <row r="26" spans="2:15" ht="12">
      <c r="B26" s="1" t="s">
        <v>44</v>
      </c>
      <c r="C26" s="26">
        <v>9.73</v>
      </c>
      <c r="D26" s="26">
        <v>7.52</v>
      </c>
      <c r="E26" s="26">
        <v>9.24</v>
      </c>
      <c r="F26" s="26">
        <v>7.04</v>
      </c>
      <c r="G26" s="26">
        <f>G6*41%</f>
        <v>9.02</v>
      </c>
      <c r="H26" s="26">
        <f>H6*41%</f>
        <v>7.216</v>
      </c>
      <c r="I26" s="26">
        <f>I6*41%</f>
        <v>6.765</v>
      </c>
      <c r="J26" s="26">
        <f>J6*41%</f>
        <v>5.739999999999999</v>
      </c>
      <c r="K26" s="26">
        <f>K6*41%</f>
        <v>4.592</v>
      </c>
      <c r="L26" s="26">
        <f>L6-L27</f>
        <v>3.6</v>
      </c>
      <c r="M26" s="26">
        <f>M6-M27</f>
        <v>2.6400000000000006</v>
      </c>
      <c r="N26" s="26">
        <f>N6-N27</f>
        <v>4.464</v>
      </c>
      <c r="O26" s="26">
        <f>O6-O27</f>
        <v>3.5039999999999996</v>
      </c>
    </row>
    <row r="27" spans="2:16" ht="12">
      <c r="B27" s="1" t="s">
        <v>26</v>
      </c>
      <c r="C27" s="26">
        <f>C24+C25</f>
        <v>55.269999999999996</v>
      </c>
      <c r="D27" s="26">
        <f>D24+D25</f>
        <v>53.08</v>
      </c>
      <c r="E27" s="26">
        <f>E24+E25</f>
        <v>45.76</v>
      </c>
      <c r="F27" s="26">
        <f>F24+F25</f>
        <v>43.559999999999995</v>
      </c>
      <c r="G27" s="26">
        <f>G25</f>
        <v>12.979999999999999</v>
      </c>
      <c r="H27" s="26">
        <f>H25</f>
        <v>10.384</v>
      </c>
      <c r="I27" s="26">
        <f>I25</f>
        <v>9.735</v>
      </c>
      <c r="J27" s="26">
        <f>J25</f>
        <v>8.26</v>
      </c>
      <c r="K27" s="26">
        <f>K25</f>
        <v>6.608</v>
      </c>
      <c r="L27" s="26">
        <f>L25+L24</f>
        <v>2.4</v>
      </c>
      <c r="M27" s="26">
        <f>M25+M24</f>
        <v>2.16</v>
      </c>
      <c r="N27" s="26">
        <f>N25+N24</f>
        <v>1.536</v>
      </c>
      <c r="O27" s="26">
        <f>O25+O24</f>
        <v>1.296</v>
      </c>
      <c r="P27" s="13"/>
    </row>
    <row r="28" spans="1:13" ht="12">
      <c r="A28" s="15"/>
      <c r="B28" s="16"/>
      <c r="C28" s="16"/>
      <c r="D28" s="16"/>
      <c r="E28" s="16"/>
      <c r="F28" s="16"/>
      <c r="G28" s="17"/>
      <c r="H28" s="17"/>
      <c r="I28" s="17"/>
      <c r="J28" s="17"/>
      <c r="K28" s="17"/>
      <c r="L28" s="17"/>
      <c r="M28" s="17"/>
    </row>
    <row r="29" spans="1:15" ht="12">
      <c r="A29" s="15"/>
      <c r="B29" s="9" t="s">
        <v>25</v>
      </c>
      <c r="C29" s="47" t="s">
        <v>29</v>
      </c>
      <c r="D29" s="47"/>
      <c r="E29" s="47"/>
      <c r="F29" s="47"/>
      <c r="G29" s="48" t="s">
        <v>37</v>
      </c>
      <c r="H29" s="48"/>
      <c r="I29" s="48"/>
      <c r="J29" s="48"/>
      <c r="K29" s="48"/>
      <c r="L29" s="44" t="s">
        <v>39</v>
      </c>
      <c r="M29" s="45"/>
      <c r="N29" s="45"/>
      <c r="O29" s="46"/>
    </row>
    <row r="30" spans="2:15" ht="12">
      <c r="B30" s="1" t="s">
        <v>4</v>
      </c>
      <c r="C30" s="26">
        <f>C8</f>
        <v>45.55</v>
      </c>
      <c r="D30" s="26">
        <f>D8</f>
        <v>45.55</v>
      </c>
      <c r="E30" s="26">
        <f>E8</f>
        <v>36.51</v>
      </c>
      <c r="F30" s="26">
        <f>F8</f>
        <v>36.51</v>
      </c>
      <c r="G30" s="24"/>
      <c r="H30" s="24"/>
      <c r="I30" s="24"/>
      <c r="J30" s="24"/>
      <c r="K30" s="24"/>
      <c r="L30" s="26">
        <v>1.5</v>
      </c>
      <c r="M30" s="26">
        <v>1.5</v>
      </c>
      <c r="N30" s="26">
        <v>0.42</v>
      </c>
      <c r="O30" s="26">
        <v>0.42</v>
      </c>
    </row>
    <row r="31" spans="2:15" ht="12">
      <c r="B31" s="1" t="s">
        <v>46</v>
      </c>
      <c r="C31" s="26">
        <v>9.72</v>
      </c>
      <c r="D31" s="27">
        <v>7.53</v>
      </c>
      <c r="E31" s="27">
        <v>9.25</v>
      </c>
      <c r="F31" s="27">
        <v>7.05</v>
      </c>
      <c r="G31" s="26">
        <f>G6*55%</f>
        <v>12.100000000000001</v>
      </c>
      <c r="H31" s="26">
        <f>H6*55%</f>
        <v>9.680000000000001</v>
      </c>
      <c r="I31" s="26">
        <f>I6*55%</f>
        <v>9.075000000000001</v>
      </c>
      <c r="J31" s="26">
        <f>J6*55%</f>
        <v>7.700000000000001</v>
      </c>
      <c r="K31" s="26">
        <f>K6*55%</f>
        <v>6.16</v>
      </c>
      <c r="L31" s="36">
        <v>0.9</v>
      </c>
      <c r="M31" s="36">
        <v>0.66</v>
      </c>
      <c r="N31" s="26">
        <v>1.12</v>
      </c>
      <c r="O31" s="26">
        <v>0.88</v>
      </c>
    </row>
    <row r="32" spans="2:15" ht="12">
      <c r="B32" s="1" t="s">
        <v>45</v>
      </c>
      <c r="C32" s="26">
        <v>9.73</v>
      </c>
      <c r="D32" s="27">
        <v>7.52</v>
      </c>
      <c r="E32" s="27">
        <v>9.24</v>
      </c>
      <c r="F32" s="27">
        <v>7.04</v>
      </c>
      <c r="G32" s="26">
        <f>G6*45%</f>
        <v>9.9</v>
      </c>
      <c r="H32" s="26">
        <f>H6*45%</f>
        <v>7.920000000000001</v>
      </c>
      <c r="I32" s="26">
        <f>I6*45%</f>
        <v>7.425</v>
      </c>
      <c r="J32" s="26">
        <f>J6*45%</f>
        <v>6.3</v>
      </c>
      <c r="K32" s="26">
        <f>K6*45%</f>
        <v>5.04</v>
      </c>
      <c r="L32" s="26">
        <v>3.6</v>
      </c>
      <c r="M32" s="26">
        <v>2.64</v>
      </c>
      <c r="N32" s="26">
        <v>4.46</v>
      </c>
      <c r="O32" s="26">
        <v>3.5</v>
      </c>
    </row>
    <row r="33" spans="2:15" ht="12">
      <c r="B33" s="1" t="s">
        <v>26</v>
      </c>
      <c r="C33" s="26">
        <f>C30+C31</f>
        <v>55.269999999999996</v>
      </c>
      <c r="D33" s="26">
        <f>D30+D31</f>
        <v>53.08</v>
      </c>
      <c r="E33" s="26">
        <f>E30+E31</f>
        <v>45.76</v>
      </c>
      <c r="F33" s="26">
        <f>F30+F31</f>
        <v>43.559999999999995</v>
      </c>
      <c r="G33" s="26">
        <f>G31</f>
        <v>12.100000000000001</v>
      </c>
      <c r="H33" s="26">
        <f>H31</f>
        <v>9.680000000000001</v>
      </c>
      <c r="I33" s="26">
        <f>I31</f>
        <v>9.075000000000001</v>
      </c>
      <c r="J33" s="26">
        <f>J31</f>
        <v>7.700000000000001</v>
      </c>
      <c r="K33" s="26">
        <f>K31</f>
        <v>6.16</v>
      </c>
      <c r="L33" s="26">
        <f>L31+L30</f>
        <v>2.4</v>
      </c>
      <c r="M33" s="26">
        <f>M31+M30</f>
        <v>2.16</v>
      </c>
      <c r="N33" s="26">
        <f>N31+N30</f>
        <v>1.54</v>
      </c>
      <c r="O33" s="26">
        <f>O31+O30</f>
        <v>1.3</v>
      </c>
    </row>
    <row r="34" spans="3:13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.75">
      <c r="A35" s="18"/>
      <c r="B35" s="23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2:13" ht="12.75" customHeight="1">
      <c r="B36" s="1"/>
      <c r="C36" s="37" t="s">
        <v>31</v>
      </c>
      <c r="D36" s="37"/>
      <c r="E36" s="37"/>
      <c r="F36" s="37"/>
      <c r="G36" s="38" t="s">
        <v>28</v>
      </c>
      <c r="H36" s="39"/>
      <c r="I36" s="39"/>
      <c r="J36" s="39"/>
      <c r="K36" s="39"/>
      <c r="L36" s="39"/>
      <c r="M36" s="40"/>
    </row>
    <row r="37" spans="2:13" ht="12.75" customHeight="1">
      <c r="B37" s="1" t="s">
        <v>35</v>
      </c>
      <c r="C37" s="11"/>
      <c r="D37" s="11"/>
      <c r="E37" s="11" t="s">
        <v>7</v>
      </c>
      <c r="F37" s="11"/>
      <c r="G37" s="11" t="s">
        <v>8</v>
      </c>
      <c r="H37" s="11"/>
      <c r="I37" s="11" t="s">
        <v>32</v>
      </c>
      <c r="J37" s="11" t="s">
        <v>18</v>
      </c>
      <c r="K37" s="11" t="s">
        <v>5</v>
      </c>
      <c r="L37" s="11" t="s">
        <v>19</v>
      </c>
      <c r="M37" s="11" t="s">
        <v>6</v>
      </c>
    </row>
    <row r="38" spans="2:13" ht="12.75" customHeight="1">
      <c r="B38" s="1" t="s">
        <v>33</v>
      </c>
      <c r="C38" s="32"/>
      <c r="D38" s="32"/>
      <c r="E38" s="33">
        <v>50</v>
      </c>
      <c r="F38" s="33"/>
      <c r="G38" s="33">
        <v>20</v>
      </c>
      <c r="H38" s="33"/>
      <c r="I38" s="33">
        <v>15</v>
      </c>
      <c r="J38" s="33">
        <v>13</v>
      </c>
      <c r="K38" s="33">
        <v>10.4</v>
      </c>
      <c r="L38" s="33">
        <v>5</v>
      </c>
      <c r="M38" s="33">
        <v>4</v>
      </c>
    </row>
    <row r="39" spans="2:13" ht="12.75" customHeight="1">
      <c r="B39" s="1" t="s">
        <v>4</v>
      </c>
      <c r="C39" s="34"/>
      <c r="D39" s="34"/>
      <c r="E39" s="35">
        <v>34.48</v>
      </c>
      <c r="F39" s="35"/>
      <c r="G39" s="35">
        <v>3.63</v>
      </c>
      <c r="H39" s="35"/>
      <c r="I39" s="35">
        <v>3.63</v>
      </c>
      <c r="J39" s="35">
        <v>3.63</v>
      </c>
      <c r="K39" s="35">
        <v>3.63</v>
      </c>
      <c r="L39" s="35">
        <v>0.42</v>
      </c>
      <c r="M39" s="35">
        <v>0.42</v>
      </c>
    </row>
    <row r="40" spans="2:13" ht="12.75" customHeight="1">
      <c r="B40" s="1" t="s">
        <v>23</v>
      </c>
      <c r="C40" s="34"/>
      <c r="D40" s="34"/>
      <c r="E40" s="35">
        <v>7.76</v>
      </c>
      <c r="F40" s="35"/>
      <c r="G40" s="35">
        <v>8.18</v>
      </c>
      <c r="H40" s="35"/>
      <c r="I40" s="35">
        <v>5.68</v>
      </c>
      <c r="J40" s="35">
        <v>4.68</v>
      </c>
      <c r="K40" s="35">
        <v>3.38</v>
      </c>
      <c r="L40" s="35">
        <v>1</v>
      </c>
      <c r="M40" s="35">
        <v>0.5</v>
      </c>
    </row>
    <row r="41" spans="2:13" ht="12.75" customHeight="1">
      <c r="B41" s="1" t="s">
        <v>24</v>
      </c>
      <c r="C41" s="34"/>
      <c r="D41" s="34"/>
      <c r="E41" s="35">
        <v>7.76</v>
      </c>
      <c r="F41" s="35"/>
      <c r="G41" s="35">
        <v>8.19</v>
      </c>
      <c r="H41" s="35"/>
      <c r="I41" s="35">
        <v>5.69</v>
      </c>
      <c r="J41" s="35">
        <v>4.69</v>
      </c>
      <c r="K41" s="35">
        <v>3.39</v>
      </c>
      <c r="L41" s="35">
        <v>3.58</v>
      </c>
      <c r="M41" s="35">
        <v>3.08</v>
      </c>
    </row>
    <row r="42" spans="2:13" ht="12.75" customHeight="1">
      <c r="B42" s="1" t="s">
        <v>26</v>
      </c>
      <c r="C42" s="34"/>
      <c r="D42" s="34"/>
      <c r="E42" s="35">
        <f>E39+E40</f>
        <v>42.239999999999995</v>
      </c>
      <c r="F42" s="35"/>
      <c r="G42" s="35">
        <f>G39+G40</f>
        <v>11.809999999999999</v>
      </c>
      <c r="H42" s="35"/>
      <c r="I42" s="35">
        <f>I39+I40</f>
        <v>9.309999999999999</v>
      </c>
      <c r="J42" s="35">
        <f>J39+J40</f>
        <v>8.309999999999999</v>
      </c>
      <c r="K42" s="35">
        <f>K39+K40</f>
        <v>7.01</v>
      </c>
      <c r="L42" s="35">
        <f>L39+L40</f>
        <v>1.42</v>
      </c>
      <c r="M42" s="35">
        <f>M39+M40</f>
        <v>0.9199999999999999</v>
      </c>
    </row>
    <row r="43" spans="1:13" ht="12.75" customHeight="1">
      <c r="A43" s="5"/>
      <c r="B43" s="1" t="s">
        <v>34</v>
      </c>
      <c r="C43" s="34"/>
      <c r="D43" s="34"/>
      <c r="E43" s="35">
        <f>E32-E41</f>
        <v>1.4800000000000004</v>
      </c>
      <c r="F43" s="35"/>
      <c r="G43" s="35">
        <f>G32-G41</f>
        <v>1.7100000000000009</v>
      </c>
      <c r="H43" s="35"/>
      <c r="I43" s="35">
        <f>I32-I41</f>
        <v>1.7349999999999994</v>
      </c>
      <c r="J43" s="35">
        <f>J32-J41</f>
        <v>1.6099999999999994</v>
      </c>
      <c r="K43" s="35">
        <f>K32-K41</f>
        <v>1.65</v>
      </c>
      <c r="L43" s="35">
        <f>L32-L41</f>
        <v>0.020000000000000018</v>
      </c>
      <c r="M43" s="35">
        <f>M32-M41</f>
        <v>-0.43999999999999995</v>
      </c>
    </row>
    <row r="44" ht="12.75" customHeight="1"/>
    <row r="45" ht="12.75" customHeight="1"/>
    <row r="46" ht="12.75" customHeight="1">
      <c r="A46" s="5"/>
    </row>
    <row r="47" ht="12.75" customHeight="1"/>
    <row r="54" spans="2:4" ht="12">
      <c r="B54" s="5"/>
      <c r="C54" s="5"/>
      <c r="D54" s="5"/>
    </row>
    <row r="68" spans="2:4" ht="12.75">
      <c r="B68" s="21"/>
      <c r="C68" s="21"/>
      <c r="D68" s="21"/>
    </row>
    <row r="69" spans="2:4" ht="12.75">
      <c r="B69" s="21"/>
      <c r="C69" s="21"/>
      <c r="D69" s="21"/>
    </row>
    <row r="70" spans="2:4" ht="12.75">
      <c r="B70" s="22"/>
      <c r="C70" s="22"/>
      <c r="D70" s="22"/>
    </row>
    <row r="71" spans="2:4" ht="12.75">
      <c r="B71" s="22"/>
      <c r="C71" s="22"/>
      <c r="D71" s="22"/>
    </row>
    <row r="72" spans="2:4" ht="12.75">
      <c r="B72" s="22"/>
      <c r="C72" s="22"/>
      <c r="D72" s="22"/>
    </row>
    <row r="73" spans="2:4" ht="12.75">
      <c r="B73" s="22"/>
      <c r="C73" s="22"/>
      <c r="D73" s="22"/>
    </row>
  </sheetData>
  <sheetProtection/>
  <mergeCells count="11">
    <mergeCell ref="L29:O29"/>
    <mergeCell ref="C36:F36"/>
    <mergeCell ref="G36:M36"/>
    <mergeCell ref="D3:K3"/>
    <mergeCell ref="G17:M17"/>
    <mergeCell ref="C17:F17"/>
    <mergeCell ref="C23:F23"/>
    <mergeCell ref="C29:F29"/>
    <mergeCell ref="G23:K23"/>
    <mergeCell ref="G29:K29"/>
    <mergeCell ref="L23:O23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GS</cp:lastModifiedBy>
  <cp:lastPrinted>2011-12-21T14:06:59Z</cp:lastPrinted>
  <dcterms:created xsi:type="dcterms:W3CDTF">2004-11-22T08:59:20Z</dcterms:created>
  <dcterms:modified xsi:type="dcterms:W3CDTF">2011-12-22T18:35:29Z</dcterms:modified>
  <cp:category/>
  <cp:version/>
  <cp:contentType/>
  <cp:contentStatus/>
</cp:coreProperties>
</file>