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360" yWindow="120" windowWidth="21945" windowHeight="14100"/>
  </bookViews>
  <sheets>
    <sheet name="Financno porocilo 2013" sheetId="3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4" i="3" l="1"/>
  <c r="B108" i="3"/>
  <c r="B111" i="3"/>
  <c r="B119" i="3"/>
  <c r="B124" i="3"/>
  <c r="B120" i="3"/>
  <c r="B2" i="3"/>
  <c r="B10" i="3"/>
  <c r="B13" i="3"/>
  <c r="B19" i="3"/>
  <c r="B23" i="3"/>
  <c r="B27" i="3"/>
  <c r="B31" i="3"/>
  <c r="B38" i="3"/>
  <c r="B44" i="3"/>
  <c r="B50" i="3"/>
  <c r="B56" i="3"/>
  <c r="B70" i="3"/>
  <c r="B73" i="3"/>
  <c r="B82" i="3"/>
  <c r="B93" i="3"/>
  <c r="B20" i="3"/>
  <c r="B97" i="3"/>
  <c r="B98" i="3"/>
  <c r="B99" i="3"/>
  <c r="B101" i="3"/>
  <c r="B125" i="3"/>
  <c r="B126" i="3"/>
  <c r="B128" i="3"/>
  <c r="B130" i="3"/>
</calcChain>
</file>

<file path=xl/sharedStrings.xml><?xml version="1.0" encoding="utf-8"?>
<sst xmlns="http://schemas.openxmlformats.org/spreadsheetml/2006/main" count="128" uniqueCount="81">
  <si>
    <t>Dotacija Fundacije za šport</t>
  </si>
  <si>
    <t>Prihodki-Min. za izobraž., znanost in šport</t>
  </si>
  <si>
    <t>Interni prihodki - planinski sklad</t>
  </si>
  <si>
    <t>Pisarniški material</t>
  </si>
  <si>
    <t>Fotokopiranje, presnemavanje, skeniranje</t>
  </si>
  <si>
    <t>Cvetlični aranžmaji, osmrtnice</t>
  </si>
  <si>
    <t>Povračilo kilometrine v državi</t>
  </si>
  <si>
    <t>Zbor načelnikov</t>
  </si>
  <si>
    <t>Razglasitev najuspešnejših alpinistov</t>
  </si>
  <si>
    <t>Grafične priprave</t>
  </si>
  <si>
    <t>Kategorizacija</t>
  </si>
  <si>
    <t>Prevozi z letali</t>
  </si>
  <si>
    <t>Dnevnice za potovanja v tujini</t>
  </si>
  <si>
    <t>Povračilo kilometrine v tujini</t>
  </si>
  <si>
    <t>Druge storitve</t>
  </si>
  <si>
    <t>Dnevnice za potovanja v državi</t>
  </si>
  <si>
    <t>Zbornik Slovenski alpinizem</t>
  </si>
  <si>
    <t>Začetni zimski alpinistični tečaj</t>
  </si>
  <si>
    <t>Izpiti za alpiniste</t>
  </si>
  <si>
    <t>Razni stroški na tečajih</t>
  </si>
  <si>
    <t>Gostinske storitve</t>
  </si>
  <si>
    <t>Najem prostorov, dvoran</t>
  </si>
  <si>
    <t>Alpinistični inštruktorji</t>
  </si>
  <si>
    <t>Hrana za odprave, tečaje, akcije</t>
  </si>
  <si>
    <t>Zavarovalne premije: strokovni kadri</t>
  </si>
  <si>
    <t>Povračilo stroškov prehrane</t>
  </si>
  <si>
    <t>Kvalitetni vzponi</t>
  </si>
  <si>
    <t>Nabavljen bencin, plin, drva</t>
  </si>
  <si>
    <t>V tujini nabavljen bencin</t>
  </si>
  <si>
    <t>Najem opreme, avtomobilov</t>
  </si>
  <si>
    <t>Povračila prenočevanja v tujini</t>
  </si>
  <si>
    <t>Prevozni stroški v tujini</t>
  </si>
  <si>
    <t>Parkirnina, cestnina v tujini</t>
  </si>
  <si>
    <t>Druge dajatve</t>
  </si>
  <si>
    <t>Tabor Chamonix</t>
  </si>
  <si>
    <t>Zavarovalne premije: tečaji</t>
  </si>
  <si>
    <t>Drugi tabori</t>
  </si>
  <si>
    <t>Alpinisti - veterani</t>
  </si>
  <si>
    <t>Interni odhodki komisij za artikle založbe</t>
  </si>
  <si>
    <t>Povračila prenočevanja v državi</t>
  </si>
  <si>
    <t>Podpore odpravam</t>
  </si>
  <si>
    <t>Razni stroški na odpravah</t>
  </si>
  <si>
    <t>Provizije banke</t>
  </si>
  <si>
    <t>Skupaj</t>
  </si>
  <si>
    <t>Dejavnost komisije</t>
  </si>
  <si>
    <t>Prispevek PZS</t>
  </si>
  <si>
    <t>Alpiročnik</t>
  </si>
  <si>
    <t>Prihodek od izpitov za alpiniste</t>
  </si>
  <si>
    <t>Prihodek od izpitov za alpinistične inštruktorje</t>
  </si>
  <si>
    <t>Alpinistična reprezentanca (SMAR)</t>
  </si>
  <si>
    <t>Tabor BMC</t>
  </si>
  <si>
    <t>Alpinisti veterani - podpore in donacije</t>
  </si>
  <si>
    <t>Prihodki KOTG</t>
  </si>
  <si>
    <t>Prispevek za PZS</t>
  </si>
  <si>
    <t>Šola Nepal</t>
  </si>
  <si>
    <t>Prihodki KA</t>
  </si>
  <si>
    <t>Odhodki KA</t>
  </si>
  <si>
    <t>Drugo</t>
  </si>
  <si>
    <t>Ostanek sredstev za porabo KOTG</t>
  </si>
  <si>
    <t>Presežek prihodkov nad odhodki iz preteklih obdobij KOTG</t>
  </si>
  <si>
    <t>Presežek odhodkov nad prihodki 2013 KOTG</t>
  </si>
  <si>
    <t>ODHODKI SKUPAJ KOTG</t>
  </si>
  <si>
    <t>Ostanek sredstev za porabo KA</t>
  </si>
  <si>
    <t>Presežek prihodkov nad odhodki iz preteklih obdobij KA</t>
  </si>
  <si>
    <t>Presežek prihodkov nad odhodki 2013 KA</t>
  </si>
  <si>
    <t>PRIHODKI - ODHODKI SKUPAJ KA</t>
  </si>
  <si>
    <t>ODHODKI SKUPAJ KA</t>
  </si>
  <si>
    <t>PRIHODKI - ODHODKI SKUPAJ KOTG</t>
  </si>
  <si>
    <t>Ostanek sredstev za porabo KA + KOTG (na dan 31.12.2013)</t>
  </si>
  <si>
    <t>Odhodki KOTG</t>
  </si>
  <si>
    <t>Alpinisti veterani - interni prihodki - planinski sklad</t>
  </si>
  <si>
    <t>Najem kombija</t>
  </si>
  <si>
    <t>Računalnik KA - servis</t>
  </si>
  <si>
    <t>Povračilo kilometrine seje, potni nalog</t>
  </si>
  <si>
    <t>Računalnik KA - nakup</t>
  </si>
  <si>
    <t>Izplačilo nagrad - trgovina Markacija</t>
  </si>
  <si>
    <t>Prevozi z letali - letalski karti - snemanje Velikani Himalaje</t>
  </si>
  <si>
    <t>Pristojbine - BMC</t>
  </si>
  <si>
    <t>Prevozi z letali in avtobusi</t>
  </si>
  <si>
    <t>Pripravil: Matjaž Šerkezi, strokovni sodelavec</t>
  </si>
  <si>
    <t>Miha Habjan, načelnik KA PZS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</si>
</sst>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</font>
    <font>
      <sz val="11"/>
      <color rgb="FF9C0006"/>
      <name val="Calibri"/>
      <family val="2"/>
      <charset val="238"/>
    </font>
    <font>
      <sz val="11"/>
      <color rgb="FF9C6500"/>
      <name val="Calibri"/>
      <family val="2"/>
      <charset val="238"/>
    </font>
    <font>
      <i/>
      <sz val="11"/>
      <color theme="8" tint="-0.249977111117893"/>
      <name val="Calibri"/>
      <family val="2"/>
      <charset val="238"/>
      <scheme val="minor"/>
    </font>
    <font>
      <b/>
      <sz val="11"/>
      <color rgb="FF9C0006"/>
      <name val="Calibri"/>
      <family val="2"/>
      <charset val="238"/>
    </font>
    <font>
      <i/>
      <sz val="11"/>
      <color theme="3" tint="0.39997558519241921"/>
      <name val="Calibri"/>
      <family val="2"/>
      <charset val="238"/>
      <scheme val="minor"/>
    </font>
    <font>
      <b/>
      <sz val="11"/>
      <color rgb="FF006100"/>
      <name val="Calibri"/>
      <family val="2"/>
      <charset val="238"/>
    </font>
    <font>
      <b/>
      <sz val="11"/>
      <color rgb="FF9C65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</cellStyleXfs>
  <cellXfs count="25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5" fillId="0" borderId="0" xfId="0" applyFont="1"/>
    <xf numFmtId="0" fontId="3" fillId="3" borderId="0" xfId="2"/>
    <xf numFmtId="0" fontId="6" fillId="3" borderId="0" xfId="2" applyFont="1"/>
    <xf numFmtId="0" fontId="2" fillId="2" borderId="0" xfId="1"/>
    <xf numFmtId="0" fontId="8" fillId="2" borderId="0" xfId="1" applyFont="1"/>
    <xf numFmtId="0" fontId="9" fillId="4" borderId="0" xfId="3" applyFont="1"/>
    <xf numFmtId="164" fontId="0" fillId="0" borderId="0" xfId="0" applyNumberFormat="1" applyAlignment="1">
      <alignment horizontal="right"/>
    </xf>
    <xf numFmtId="164" fontId="2" fillId="2" borderId="0" xfId="1" applyNumberFormat="1" applyAlignment="1">
      <alignment horizontal="right"/>
    </xf>
    <xf numFmtId="164" fontId="8" fillId="2" borderId="0" xfId="1" applyNumberFormat="1" applyFont="1" applyAlignment="1">
      <alignment horizontal="right"/>
    </xf>
    <xf numFmtId="164" fontId="6" fillId="3" borderId="0" xfId="2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3" fillId="3" borderId="0" xfId="2" applyNumberFormat="1" applyAlignment="1">
      <alignment horizontal="right"/>
    </xf>
    <xf numFmtId="164" fontId="9" fillId="4" borderId="0" xfId="3" applyNumberFormat="1" applyFont="1" applyAlignment="1">
      <alignment horizontal="right"/>
    </xf>
    <xf numFmtId="0" fontId="2" fillId="2" borderId="0" xfId="1" applyFont="1"/>
    <xf numFmtId="164" fontId="2" fillId="2" borderId="0" xfId="1" applyNumberFormat="1" applyFont="1" applyAlignment="1">
      <alignment horizontal="right"/>
    </xf>
    <xf numFmtId="0" fontId="5" fillId="0" borderId="0" xfId="0" applyFont="1" applyFill="1"/>
    <xf numFmtId="0" fontId="7" fillId="0" borderId="0" xfId="0" applyFont="1" applyFill="1"/>
    <xf numFmtId="164" fontId="0" fillId="0" borderId="0" xfId="0" applyNumberFormat="1"/>
    <xf numFmtId="0" fontId="0" fillId="0" borderId="0" xfId="0" applyFill="1"/>
    <xf numFmtId="164" fontId="5" fillId="0" borderId="0" xfId="0" applyNumberFormat="1" applyFont="1" applyFill="1" applyAlignment="1">
      <alignment horizontal="right"/>
    </xf>
  </cellXfs>
  <cellStyles count="4">
    <cellStyle name="Dobro" xfId="1" builtinId="26"/>
    <cellStyle name="Navadno" xfId="0" builtinId="0"/>
    <cellStyle name="Nevtralno" xfId="3" builtinId="28"/>
    <cellStyle name="Slabo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tabSelected="1" view="pageLayout" topLeftCell="A109" zoomScaleNormal="100" workbookViewId="0">
      <selection activeCell="B136" sqref="B136"/>
    </sheetView>
  </sheetViews>
  <sheetFormatPr defaultColWidth="8.85546875" defaultRowHeight="15" x14ac:dyDescent="0.25"/>
  <cols>
    <col min="1" max="1" width="56.7109375" bestFit="1" customWidth="1"/>
    <col min="2" max="2" width="11.28515625" style="10" bestFit="1" customWidth="1"/>
    <col min="3" max="3" width="7" bestFit="1" customWidth="1"/>
    <col min="4" max="4" width="48.85546875" bestFit="1" customWidth="1"/>
    <col min="6" max="6" width="9.85546875" bestFit="1" customWidth="1"/>
  </cols>
  <sheetData>
    <row r="1" spans="1:6" x14ac:dyDescent="0.25">
      <c r="A1" s="2" t="s">
        <v>55</v>
      </c>
    </row>
    <row r="2" spans="1:6" x14ac:dyDescent="0.25">
      <c r="A2" s="7" t="s">
        <v>0</v>
      </c>
      <c r="B2" s="11">
        <f>35848</f>
        <v>35848</v>
      </c>
    </row>
    <row r="3" spans="1:6" x14ac:dyDescent="0.25">
      <c r="A3" s="7" t="s">
        <v>1</v>
      </c>
      <c r="B3" s="11">
        <v>31863</v>
      </c>
    </row>
    <row r="4" spans="1:6" x14ac:dyDescent="0.25">
      <c r="A4" s="7" t="s">
        <v>2</v>
      </c>
      <c r="B4" s="11">
        <v>10000</v>
      </c>
    </row>
    <row r="5" spans="1:6" x14ac:dyDescent="0.25">
      <c r="A5" s="7" t="s">
        <v>16</v>
      </c>
      <c r="B5" s="11">
        <v>3922</v>
      </c>
    </row>
    <row r="6" spans="1:6" x14ac:dyDescent="0.25">
      <c r="A6" s="7" t="s">
        <v>47</v>
      </c>
      <c r="B6" s="11">
        <v>6800</v>
      </c>
    </row>
    <row r="7" spans="1:6" x14ac:dyDescent="0.25">
      <c r="A7" s="7" t="s">
        <v>48</v>
      </c>
      <c r="B7" s="11">
        <v>4240</v>
      </c>
    </row>
    <row r="8" spans="1:6" x14ac:dyDescent="0.25">
      <c r="A8" s="18" t="s">
        <v>51</v>
      </c>
      <c r="B8" s="19">
        <v>300</v>
      </c>
    </row>
    <row r="9" spans="1:6" x14ac:dyDescent="0.25">
      <c r="A9" s="18" t="s">
        <v>70</v>
      </c>
      <c r="B9" s="19">
        <v>500</v>
      </c>
    </row>
    <row r="10" spans="1:6" x14ac:dyDescent="0.25">
      <c r="A10" s="8" t="s">
        <v>43</v>
      </c>
      <c r="B10" s="12">
        <f>SUM(B2:B9)</f>
        <v>93473</v>
      </c>
    </row>
    <row r="12" spans="1:6" x14ac:dyDescent="0.25">
      <c r="A12" s="2" t="s">
        <v>56</v>
      </c>
    </row>
    <row r="13" spans="1:6" x14ac:dyDescent="0.25">
      <c r="A13" s="6" t="s">
        <v>44</v>
      </c>
      <c r="B13" s="13">
        <f>SUM(B14:B18)</f>
        <v>710.19</v>
      </c>
      <c r="E13" s="1"/>
      <c r="F13" s="1"/>
    </row>
    <row r="14" spans="1:6" x14ac:dyDescent="0.25">
      <c r="A14" s="4" t="s">
        <v>3</v>
      </c>
      <c r="B14" s="14">
        <v>14.7</v>
      </c>
      <c r="F14" s="1"/>
    </row>
    <row r="15" spans="1:6" x14ac:dyDescent="0.25">
      <c r="A15" s="4" t="s">
        <v>4</v>
      </c>
      <c r="B15" s="14">
        <v>6</v>
      </c>
      <c r="F15" s="1"/>
    </row>
    <row r="16" spans="1:6" x14ac:dyDescent="0.25">
      <c r="A16" s="4" t="s">
        <v>5</v>
      </c>
      <c r="B16" s="14">
        <v>30</v>
      </c>
      <c r="F16" s="1"/>
    </row>
    <row r="17" spans="1:6" x14ac:dyDescent="0.25">
      <c r="A17" s="20" t="s">
        <v>72</v>
      </c>
      <c r="B17" s="14">
        <v>82.01</v>
      </c>
      <c r="D17" s="14"/>
      <c r="F17" s="1"/>
    </row>
    <row r="18" spans="1:6" x14ac:dyDescent="0.25">
      <c r="A18" s="20" t="s">
        <v>73</v>
      </c>
      <c r="B18" s="14">
        <v>577.48</v>
      </c>
      <c r="D18" s="24"/>
      <c r="F18" s="1"/>
    </row>
    <row r="19" spans="1:6" x14ac:dyDescent="0.25">
      <c r="A19" s="6" t="s">
        <v>45</v>
      </c>
      <c r="B19" s="13">
        <f>8577.2</f>
        <v>8577.2000000000007</v>
      </c>
      <c r="D19" s="22"/>
      <c r="E19" s="1"/>
      <c r="F19" s="1"/>
    </row>
    <row r="20" spans="1:6" x14ac:dyDescent="0.25">
      <c r="A20" s="6" t="s">
        <v>57</v>
      </c>
      <c r="B20" s="13">
        <f>B21</f>
        <v>336.96</v>
      </c>
      <c r="E20" s="1"/>
      <c r="F20" s="1"/>
    </row>
    <row r="21" spans="1:6" x14ac:dyDescent="0.25">
      <c r="A21" s="21" t="s">
        <v>74</v>
      </c>
      <c r="B21" s="15">
        <v>336.96</v>
      </c>
      <c r="E21" s="1"/>
      <c r="F21" s="1"/>
    </row>
    <row r="22" spans="1:6" x14ac:dyDescent="0.25">
      <c r="A22" s="6" t="s">
        <v>7</v>
      </c>
      <c r="B22" s="13">
        <v>19.04</v>
      </c>
      <c r="E22" s="1"/>
      <c r="F22" s="1"/>
    </row>
    <row r="23" spans="1:6" x14ac:dyDescent="0.25">
      <c r="A23" s="6" t="s">
        <v>8</v>
      </c>
      <c r="B23" s="13">
        <f>SUM(B24:B26)</f>
        <v>1321.89</v>
      </c>
      <c r="E23" s="1"/>
      <c r="F23" s="1"/>
    </row>
    <row r="24" spans="1:6" x14ac:dyDescent="0.25">
      <c r="A24" s="20" t="s">
        <v>75</v>
      </c>
      <c r="B24" s="14">
        <v>1200</v>
      </c>
      <c r="F24" s="1"/>
    </row>
    <row r="25" spans="1:6" x14ac:dyDescent="0.25">
      <c r="A25" s="4" t="s">
        <v>9</v>
      </c>
      <c r="B25" s="14">
        <v>101.15</v>
      </c>
      <c r="F25" s="1"/>
    </row>
    <row r="26" spans="1:6" x14ac:dyDescent="0.25">
      <c r="A26" s="20" t="s">
        <v>71</v>
      </c>
      <c r="B26" s="14">
        <v>20.74</v>
      </c>
      <c r="F26" s="1"/>
    </row>
    <row r="27" spans="1:6" x14ac:dyDescent="0.25">
      <c r="A27" s="6" t="s">
        <v>10</v>
      </c>
      <c r="B27" s="13">
        <f>SUM(B28:B30)</f>
        <v>5800</v>
      </c>
      <c r="E27" s="1"/>
      <c r="F27" s="1"/>
    </row>
    <row r="28" spans="1:6" x14ac:dyDescent="0.25">
      <c r="A28" s="4" t="s">
        <v>11</v>
      </c>
      <c r="B28" s="14">
        <v>800</v>
      </c>
      <c r="F28" s="1"/>
    </row>
    <row r="29" spans="1:6" x14ac:dyDescent="0.25">
      <c r="A29" s="4" t="s">
        <v>12</v>
      </c>
      <c r="B29" s="14">
        <v>2784.07</v>
      </c>
      <c r="D29" s="23"/>
      <c r="F29" s="1"/>
    </row>
    <row r="30" spans="1:6" x14ac:dyDescent="0.25">
      <c r="A30" s="4" t="s">
        <v>13</v>
      </c>
      <c r="B30" s="14">
        <v>2215.9299999999998</v>
      </c>
      <c r="F30" s="1"/>
    </row>
    <row r="31" spans="1:6" x14ac:dyDescent="0.25">
      <c r="A31" s="6" t="s">
        <v>46</v>
      </c>
      <c r="B31" s="13">
        <f>SUM(B32:B36)</f>
        <v>1908.48</v>
      </c>
      <c r="E31" s="1"/>
      <c r="F31" s="1"/>
    </row>
    <row r="32" spans="1:6" x14ac:dyDescent="0.25">
      <c r="A32" s="4" t="s">
        <v>14</v>
      </c>
      <c r="B32" s="14">
        <v>242</v>
      </c>
      <c r="F32" s="1"/>
    </row>
    <row r="33" spans="1:6" x14ac:dyDescent="0.25">
      <c r="A33" s="4" t="s">
        <v>15</v>
      </c>
      <c r="B33" s="14">
        <v>133</v>
      </c>
      <c r="F33" s="1"/>
    </row>
    <row r="34" spans="1:6" x14ac:dyDescent="0.25">
      <c r="A34" s="4" t="s">
        <v>12</v>
      </c>
      <c r="B34" s="14">
        <v>792</v>
      </c>
      <c r="F34" s="1"/>
    </row>
    <row r="35" spans="1:6" x14ac:dyDescent="0.25">
      <c r="A35" s="4" t="s">
        <v>6</v>
      </c>
      <c r="B35" s="14">
        <v>116.18</v>
      </c>
      <c r="F35" s="1"/>
    </row>
    <row r="36" spans="1:6" x14ac:dyDescent="0.25">
      <c r="A36" s="4" t="s">
        <v>13</v>
      </c>
      <c r="B36" s="14">
        <v>625.29999999999995</v>
      </c>
      <c r="F36" s="1"/>
    </row>
    <row r="37" spans="1:6" x14ac:dyDescent="0.25">
      <c r="A37" s="6" t="s">
        <v>17</v>
      </c>
      <c r="B37" s="13">
        <v>0</v>
      </c>
      <c r="E37" s="1"/>
      <c r="F37" s="1"/>
    </row>
    <row r="38" spans="1:6" x14ac:dyDescent="0.25">
      <c r="A38" s="6" t="s">
        <v>18</v>
      </c>
      <c r="B38" s="13">
        <f>SUM(B39:B43)</f>
        <v>10926.09</v>
      </c>
      <c r="E38" s="1"/>
      <c r="F38" s="1"/>
    </row>
    <row r="39" spans="1:6" x14ac:dyDescent="0.25">
      <c r="A39" s="4" t="s">
        <v>19</v>
      </c>
      <c r="B39" s="14">
        <v>56</v>
      </c>
      <c r="C39" s="1"/>
    </row>
    <row r="40" spans="1:6" x14ac:dyDescent="0.25">
      <c r="A40" s="4" t="s">
        <v>20</v>
      </c>
      <c r="B40" s="14">
        <v>308.2</v>
      </c>
      <c r="C40" s="1"/>
    </row>
    <row r="41" spans="1:6" x14ac:dyDescent="0.25">
      <c r="A41" s="4" t="s">
        <v>21</v>
      </c>
      <c r="B41" s="14">
        <v>113.29</v>
      </c>
      <c r="C41" s="1"/>
    </row>
    <row r="42" spans="1:6" x14ac:dyDescent="0.25">
      <c r="A42" s="4" t="s">
        <v>15</v>
      </c>
      <c r="B42" s="14">
        <v>2945</v>
      </c>
      <c r="C42" s="1"/>
    </row>
    <row r="43" spans="1:6" x14ac:dyDescent="0.25">
      <c r="A43" s="4" t="s">
        <v>6</v>
      </c>
      <c r="B43" s="14">
        <v>7503.6</v>
      </c>
      <c r="C43" s="1"/>
    </row>
    <row r="44" spans="1:6" x14ac:dyDescent="0.25">
      <c r="A44" s="6" t="s">
        <v>22</v>
      </c>
      <c r="B44" s="13">
        <f>SUM(B45:B49)</f>
        <v>9276.81</v>
      </c>
      <c r="E44" s="1"/>
      <c r="F44" s="1"/>
    </row>
    <row r="45" spans="1:6" x14ac:dyDescent="0.25">
      <c r="A45" s="4" t="s">
        <v>23</v>
      </c>
      <c r="B45" s="14">
        <v>112</v>
      </c>
      <c r="F45" s="1"/>
    </row>
    <row r="46" spans="1:6" x14ac:dyDescent="0.25">
      <c r="A46" s="4" t="s">
        <v>24</v>
      </c>
      <c r="B46" s="14">
        <v>840.93</v>
      </c>
      <c r="F46" s="1"/>
    </row>
    <row r="47" spans="1:6" x14ac:dyDescent="0.25">
      <c r="A47" s="4" t="s">
        <v>15</v>
      </c>
      <c r="B47" s="14">
        <v>2164</v>
      </c>
      <c r="F47" s="1"/>
    </row>
    <row r="48" spans="1:6" x14ac:dyDescent="0.25">
      <c r="A48" s="4" t="s">
        <v>6</v>
      </c>
      <c r="B48" s="14">
        <v>5780.78</v>
      </c>
      <c r="F48" s="1"/>
    </row>
    <row r="49" spans="1:6" x14ac:dyDescent="0.25">
      <c r="A49" s="4" t="s">
        <v>25</v>
      </c>
      <c r="B49" s="14">
        <v>379.1</v>
      </c>
      <c r="F49" s="1"/>
    </row>
    <row r="50" spans="1:6" x14ac:dyDescent="0.25">
      <c r="A50" s="6" t="s">
        <v>26</v>
      </c>
      <c r="B50" s="13">
        <f>SUM(B51:B55)</f>
        <v>5761.95</v>
      </c>
      <c r="E50" s="1"/>
      <c r="F50" s="1"/>
    </row>
    <row r="51" spans="1:6" x14ac:dyDescent="0.25">
      <c r="A51" s="4" t="s">
        <v>11</v>
      </c>
      <c r="B51" s="14">
        <v>737</v>
      </c>
      <c r="F51" s="1"/>
    </row>
    <row r="52" spans="1:6" x14ac:dyDescent="0.25">
      <c r="A52" s="4" t="s">
        <v>15</v>
      </c>
      <c r="B52" s="14">
        <v>322</v>
      </c>
      <c r="F52" s="1"/>
    </row>
    <row r="53" spans="1:6" x14ac:dyDescent="0.25">
      <c r="A53" s="4" t="s">
        <v>12</v>
      </c>
      <c r="B53" s="14">
        <v>2591.73</v>
      </c>
      <c r="F53" s="1"/>
    </row>
    <row r="54" spans="1:6" x14ac:dyDescent="0.25">
      <c r="A54" s="4" t="s">
        <v>6</v>
      </c>
      <c r="B54" s="14">
        <v>150.22</v>
      </c>
      <c r="F54" s="1"/>
    </row>
    <row r="55" spans="1:6" x14ac:dyDescent="0.25">
      <c r="A55" s="4" t="s">
        <v>13</v>
      </c>
      <c r="B55" s="14">
        <v>1961</v>
      </c>
      <c r="F55" s="1"/>
    </row>
    <row r="56" spans="1:6" x14ac:dyDescent="0.25">
      <c r="A56" s="6" t="s">
        <v>49</v>
      </c>
      <c r="B56" s="13">
        <f>SUM(B57:B69)</f>
        <v>17315.830000000002</v>
      </c>
      <c r="E56" s="1"/>
      <c r="F56" s="1"/>
    </row>
    <row r="57" spans="1:6" x14ac:dyDescent="0.25">
      <c r="A57" s="4" t="s">
        <v>27</v>
      </c>
      <c r="B57" s="14">
        <v>617.16</v>
      </c>
      <c r="F57" s="1"/>
    </row>
    <row r="58" spans="1:6" x14ac:dyDescent="0.25">
      <c r="A58" s="4" t="s">
        <v>28</v>
      </c>
      <c r="B58" s="14">
        <v>374.94</v>
      </c>
      <c r="F58" s="1"/>
    </row>
    <row r="59" spans="1:6" x14ac:dyDescent="0.25">
      <c r="A59" s="4" t="s">
        <v>23</v>
      </c>
      <c r="B59" s="14">
        <v>1657.71</v>
      </c>
      <c r="F59" s="1"/>
    </row>
    <row r="60" spans="1:6" x14ac:dyDescent="0.25">
      <c r="A60" s="4" t="s">
        <v>19</v>
      </c>
      <c r="B60" s="14">
        <v>34.450000000000003</v>
      </c>
      <c r="F60" s="1"/>
    </row>
    <row r="61" spans="1:6" x14ac:dyDescent="0.25">
      <c r="A61" s="4" t="s">
        <v>20</v>
      </c>
      <c r="B61" s="14">
        <v>1004</v>
      </c>
      <c r="F61" s="1"/>
    </row>
    <row r="62" spans="1:6" x14ac:dyDescent="0.25">
      <c r="A62" s="4" t="s">
        <v>14</v>
      </c>
      <c r="B62" s="14">
        <v>9720</v>
      </c>
      <c r="F62" s="1"/>
    </row>
    <row r="63" spans="1:6" x14ac:dyDescent="0.25">
      <c r="A63" s="4" t="s">
        <v>29</v>
      </c>
      <c r="B63" s="14">
        <v>270</v>
      </c>
      <c r="F63" s="1"/>
    </row>
    <row r="64" spans="1:6" x14ac:dyDescent="0.25">
      <c r="A64" s="4" t="s">
        <v>12</v>
      </c>
      <c r="B64" s="14">
        <v>107.91</v>
      </c>
      <c r="F64" s="1"/>
    </row>
    <row r="65" spans="1:6" x14ac:dyDescent="0.25">
      <c r="A65" s="4" t="s">
        <v>30</v>
      </c>
      <c r="B65" s="14">
        <v>2065.37</v>
      </c>
      <c r="F65" s="1"/>
    </row>
    <row r="66" spans="1:6" x14ac:dyDescent="0.25">
      <c r="A66" s="4" t="s">
        <v>31</v>
      </c>
      <c r="B66" s="14">
        <v>216.92</v>
      </c>
      <c r="F66" s="1"/>
    </row>
    <row r="67" spans="1:6" x14ac:dyDescent="0.25">
      <c r="A67" s="4" t="s">
        <v>32</v>
      </c>
      <c r="B67" s="14">
        <v>214.3</v>
      </c>
      <c r="F67" s="1"/>
    </row>
    <row r="68" spans="1:6" x14ac:dyDescent="0.25">
      <c r="A68" s="4" t="s">
        <v>25</v>
      </c>
      <c r="B68" s="14">
        <v>783.07</v>
      </c>
      <c r="F68" s="1"/>
    </row>
    <row r="69" spans="1:6" x14ac:dyDescent="0.25">
      <c r="A69" s="20" t="s">
        <v>71</v>
      </c>
      <c r="B69" s="14">
        <v>250</v>
      </c>
      <c r="F69" s="1"/>
    </row>
    <row r="70" spans="1:6" x14ac:dyDescent="0.25">
      <c r="A70" s="6" t="s">
        <v>50</v>
      </c>
      <c r="B70" s="13">
        <f>SUM(B71:B72)</f>
        <v>797.09999999999991</v>
      </c>
      <c r="E70" s="1"/>
      <c r="F70" s="1"/>
    </row>
    <row r="71" spans="1:6" x14ac:dyDescent="0.25">
      <c r="A71" s="4" t="s">
        <v>78</v>
      </c>
      <c r="B71" s="14">
        <v>518.41</v>
      </c>
      <c r="F71" s="1"/>
    </row>
    <row r="72" spans="1:6" x14ac:dyDescent="0.25">
      <c r="A72" s="4" t="s">
        <v>77</v>
      </c>
      <c r="B72" s="14">
        <v>278.69</v>
      </c>
      <c r="F72" s="1"/>
    </row>
    <row r="73" spans="1:6" x14ac:dyDescent="0.25">
      <c r="A73" s="6" t="s">
        <v>34</v>
      </c>
      <c r="B73" s="13">
        <f>SUM(B74:B81)</f>
        <v>3545.8700000000003</v>
      </c>
      <c r="E73" s="1"/>
      <c r="F73" s="1"/>
    </row>
    <row r="74" spans="1:6" x14ac:dyDescent="0.25">
      <c r="A74" s="4" t="s">
        <v>28</v>
      </c>
      <c r="B74" s="14">
        <v>299.74</v>
      </c>
      <c r="F74" s="1"/>
    </row>
    <row r="75" spans="1:6" x14ac:dyDescent="0.25">
      <c r="A75" s="4" t="s">
        <v>14</v>
      </c>
      <c r="B75" s="14">
        <v>124.83</v>
      </c>
      <c r="F75" s="1"/>
    </row>
    <row r="76" spans="1:6" x14ac:dyDescent="0.25">
      <c r="A76" s="4" t="s">
        <v>35</v>
      </c>
      <c r="B76" s="14">
        <v>97.2</v>
      </c>
      <c r="F76" s="1"/>
    </row>
    <row r="77" spans="1:6" x14ac:dyDescent="0.25">
      <c r="A77" s="4" t="s">
        <v>12</v>
      </c>
      <c r="B77" s="14">
        <v>706.39</v>
      </c>
      <c r="F77" s="1"/>
    </row>
    <row r="78" spans="1:6" x14ac:dyDescent="0.25">
      <c r="A78" s="4" t="s">
        <v>30</v>
      </c>
      <c r="B78" s="14">
        <v>1464.8</v>
      </c>
      <c r="F78" s="1"/>
    </row>
    <row r="79" spans="1:6" x14ac:dyDescent="0.25">
      <c r="A79" s="4" t="s">
        <v>31</v>
      </c>
      <c r="B79" s="14">
        <v>459.5</v>
      </c>
      <c r="F79" s="1"/>
    </row>
    <row r="80" spans="1:6" x14ac:dyDescent="0.25">
      <c r="A80" s="4" t="s">
        <v>13</v>
      </c>
      <c r="B80" s="14">
        <v>278.61</v>
      </c>
      <c r="F80" s="1"/>
    </row>
    <row r="81" spans="1:6" x14ac:dyDescent="0.25">
      <c r="A81" s="4" t="s">
        <v>32</v>
      </c>
      <c r="B81" s="14">
        <v>114.8</v>
      </c>
      <c r="F81" s="1"/>
    </row>
    <row r="82" spans="1:6" x14ac:dyDescent="0.25">
      <c r="A82" s="6" t="s">
        <v>36</v>
      </c>
      <c r="B82" s="13">
        <f>SUM(B83:B92)</f>
        <v>4445.49</v>
      </c>
      <c r="E82" s="1"/>
      <c r="F82" s="1"/>
    </row>
    <row r="83" spans="1:6" x14ac:dyDescent="0.25">
      <c r="A83" s="4" t="s">
        <v>27</v>
      </c>
      <c r="B83" s="14">
        <v>363.3</v>
      </c>
      <c r="F83" s="1"/>
    </row>
    <row r="84" spans="1:6" x14ac:dyDescent="0.25">
      <c r="A84" s="4" t="s">
        <v>4</v>
      </c>
      <c r="B84" s="14">
        <v>85.4</v>
      </c>
      <c r="F84" s="1"/>
    </row>
    <row r="85" spans="1:6" x14ac:dyDescent="0.25">
      <c r="A85" s="4" t="s">
        <v>19</v>
      </c>
      <c r="B85" s="14">
        <v>728.55</v>
      </c>
      <c r="F85" s="1"/>
    </row>
    <row r="86" spans="1:6" x14ac:dyDescent="0.25">
      <c r="A86" s="4" t="s">
        <v>35</v>
      </c>
      <c r="B86" s="14">
        <v>156.41999999999999</v>
      </c>
      <c r="F86" s="1"/>
    </row>
    <row r="87" spans="1:6" x14ac:dyDescent="0.25">
      <c r="A87" s="4" t="s">
        <v>15</v>
      </c>
      <c r="B87" s="14">
        <v>95</v>
      </c>
      <c r="F87" s="1"/>
    </row>
    <row r="88" spans="1:6" x14ac:dyDescent="0.25">
      <c r="A88" s="4" t="s">
        <v>12</v>
      </c>
      <c r="B88" s="14">
        <v>880.15</v>
      </c>
      <c r="F88" s="1"/>
    </row>
    <row r="89" spans="1:6" x14ac:dyDescent="0.25">
      <c r="A89" s="4" t="s">
        <v>30</v>
      </c>
      <c r="B89" s="14">
        <v>417.5</v>
      </c>
      <c r="F89" s="1"/>
    </row>
    <row r="90" spans="1:6" x14ac:dyDescent="0.25">
      <c r="A90" s="4" t="s">
        <v>6</v>
      </c>
      <c r="B90" s="14">
        <v>214.97</v>
      </c>
      <c r="F90" s="1"/>
    </row>
    <row r="91" spans="1:6" x14ac:dyDescent="0.25">
      <c r="A91" s="4" t="s">
        <v>13</v>
      </c>
      <c r="B91" s="14">
        <v>1354.2</v>
      </c>
      <c r="F91" s="1"/>
    </row>
    <row r="92" spans="1:6" x14ac:dyDescent="0.25">
      <c r="A92" s="4" t="s">
        <v>25</v>
      </c>
      <c r="B92" s="14">
        <v>150</v>
      </c>
      <c r="F92" s="1"/>
    </row>
    <row r="93" spans="1:6" x14ac:dyDescent="0.25">
      <c r="A93" s="6" t="s">
        <v>37</v>
      </c>
      <c r="B93" s="13">
        <f>SUM(B94:B96)</f>
        <v>743.30000000000007</v>
      </c>
      <c r="E93" s="1"/>
      <c r="F93" s="1"/>
    </row>
    <row r="94" spans="1:6" x14ac:dyDescent="0.25">
      <c r="A94" s="4" t="s">
        <v>5</v>
      </c>
      <c r="B94" s="14">
        <v>100</v>
      </c>
      <c r="F94" s="1"/>
    </row>
    <row r="95" spans="1:6" x14ac:dyDescent="0.25">
      <c r="A95" s="4" t="s">
        <v>25</v>
      </c>
      <c r="B95" s="14">
        <v>599.70000000000005</v>
      </c>
      <c r="F95" s="1"/>
    </row>
    <row r="96" spans="1:6" x14ac:dyDescent="0.25">
      <c r="A96" s="4" t="s">
        <v>38</v>
      </c>
      <c r="B96" s="14">
        <v>43.6</v>
      </c>
      <c r="F96" s="1"/>
    </row>
    <row r="97" spans="1:6" x14ac:dyDescent="0.25">
      <c r="A97" s="6" t="s">
        <v>66</v>
      </c>
      <c r="B97" s="13">
        <f>B13+B19+B22+B23+B27+B31+B37+B38+B44+B50+B56+B70+B73+B82+B93+B20</f>
        <v>71486.200000000012</v>
      </c>
      <c r="E97" s="1"/>
      <c r="F97" s="1"/>
    </row>
    <row r="98" spans="1:6" x14ac:dyDescent="0.25">
      <c r="A98" s="6" t="s">
        <v>65</v>
      </c>
      <c r="B98" s="13">
        <f>B10-B97</f>
        <v>21986.799999999988</v>
      </c>
      <c r="E98" s="1"/>
      <c r="F98" s="1"/>
    </row>
    <row r="99" spans="1:6" x14ac:dyDescent="0.25">
      <c r="A99" s="7" t="s">
        <v>64</v>
      </c>
      <c r="B99" s="11">
        <f>B98</f>
        <v>21986.799999999988</v>
      </c>
      <c r="E99" s="1"/>
      <c r="F99" s="1"/>
    </row>
    <row r="100" spans="1:6" x14ac:dyDescent="0.25">
      <c r="A100" s="7" t="s">
        <v>63</v>
      </c>
      <c r="B100" s="11">
        <v>5324.9</v>
      </c>
      <c r="E100" s="1"/>
      <c r="F100" s="1"/>
    </row>
    <row r="101" spans="1:6" x14ac:dyDescent="0.25">
      <c r="A101" s="8" t="s">
        <v>62</v>
      </c>
      <c r="B101" s="12">
        <f>B99+B100</f>
        <v>27311.69999999999</v>
      </c>
      <c r="E101" s="1"/>
      <c r="F101" s="1"/>
    </row>
    <row r="102" spans="1:6" x14ac:dyDescent="0.25">
      <c r="E102" s="1"/>
      <c r="F102" s="1"/>
    </row>
    <row r="103" spans="1:6" x14ac:dyDescent="0.25">
      <c r="A103" s="2" t="s">
        <v>52</v>
      </c>
      <c r="E103" s="1"/>
      <c r="F103" s="1"/>
    </row>
    <row r="104" spans="1:6" x14ac:dyDescent="0.25">
      <c r="A104" s="7" t="s">
        <v>0</v>
      </c>
      <c r="B104" s="11">
        <f>36079</f>
        <v>36079</v>
      </c>
      <c r="D104" s="2"/>
      <c r="E104" s="3"/>
      <c r="F104" s="3"/>
    </row>
    <row r="105" spans="1:6" x14ac:dyDescent="0.25">
      <c r="E105" s="1"/>
      <c r="F105" s="1"/>
    </row>
    <row r="106" spans="1:6" x14ac:dyDescent="0.25">
      <c r="A106" s="2" t="s">
        <v>69</v>
      </c>
      <c r="D106" s="2"/>
      <c r="E106" s="1"/>
      <c r="F106" s="1"/>
    </row>
    <row r="107" spans="1:6" x14ac:dyDescent="0.25">
      <c r="A107" s="6" t="s">
        <v>5</v>
      </c>
      <c r="B107" s="13">
        <v>35</v>
      </c>
      <c r="E107" s="1"/>
      <c r="F107" s="1"/>
    </row>
    <row r="108" spans="1:6" x14ac:dyDescent="0.25">
      <c r="A108" s="6" t="s">
        <v>44</v>
      </c>
      <c r="B108" s="13">
        <f>SUM(B109:B110)</f>
        <v>2191.08</v>
      </c>
      <c r="E108" s="1"/>
      <c r="F108" s="1"/>
    </row>
    <row r="109" spans="1:6" x14ac:dyDescent="0.25">
      <c r="A109" s="4" t="s">
        <v>76</v>
      </c>
      <c r="B109" s="14">
        <v>1927</v>
      </c>
      <c r="E109" s="1"/>
      <c r="F109" s="1"/>
    </row>
    <row r="110" spans="1:6" x14ac:dyDescent="0.25">
      <c r="A110" s="4" t="s">
        <v>39</v>
      </c>
      <c r="B110" s="14">
        <v>264.08</v>
      </c>
      <c r="E110" s="1"/>
      <c r="F110" s="1"/>
    </row>
    <row r="111" spans="1:6" x14ac:dyDescent="0.25">
      <c r="A111" s="6" t="s">
        <v>40</v>
      </c>
      <c r="B111" s="13">
        <f>SUM(B112:B118)</f>
        <v>57247.39</v>
      </c>
      <c r="E111" s="1"/>
      <c r="F111" s="1"/>
    </row>
    <row r="112" spans="1:6" x14ac:dyDescent="0.25">
      <c r="A112" s="4" t="s">
        <v>23</v>
      </c>
      <c r="B112" s="14">
        <v>124.08</v>
      </c>
      <c r="E112" s="1"/>
      <c r="F112" s="1"/>
    </row>
    <row r="113" spans="1:6" x14ac:dyDescent="0.25">
      <c r="A113" s="4" t="s">
        <v>11</v>
      </c>
      <c r="B113" s="14">
        <v>8768.5300000000007</v>
      </c>
      <c r="E113" s="1"/>
      <c r="F113" s="1"/>
    </row>
    <row r="114" spans="1:6" x14ac:dyDescent="0.25">
      <c r="A114" s="4" t="s">
        <v>41</v>
      </c>
      <c r="B114" s="14">
        <v>39921.040000000001</v>
      </c>
      <c r="E114" s="1"/>
      <c r="F114" s="1"/>
    </row>
    <row r="115" spans="1:6" x14ac:dyDescent="0.25">
      <c r="A115" s="4" t="s">
        <v>42</v>
      </c>
      <c r="B115" s="14">
        <v>50</v>
      </c>
      <c r="E115" s="1"/>
      <c r="F115" s="1"/>
    </row>
    <row r="116" spans="1:6" x14ac:dyDescent="0.25">
      <c r="A116" s="4" t="s">
        <v>35</v>
      </c>
      <c r="B116" s="14">
        <v>52.2</v>
      </c>
      <c r="E116" s="1"/>
      <c r="F116" s="1"/>
    </row>
    <row r="117" spans="1:6" x14ac:dyDescent="0.25">
      <c r="A117" s="4" t="s">
        <v>12</v>
      </c>
      <c r="B117" s="14">
        <v>8251.5400000000009</v>
      </c>
      <c r="E117" s="1"/>
      <c r="F117" s="1"/>
    </row>
    <row r="118" spans="1:6" x14ac:dyDescent="0.25">
      <c r="A118" s="4" t="s">
        <v>33</v>
      </c>
      <c r="B118" s="14">
        <v>80</v>
      </c>
      <c r="E118" s="1"/>
      <c r="F118" s="1"/>
    </row>
    <row r="119" spans="1:6" x14ac:dyDescent="0.25">
      <c r="A119" s="6" t="s">
        <v>53</v>
      </c>
      <c r="B119" s="13">
        <f>6672.85</f>
        <v>6672.85</v>
      </c>
      <c r="F119" s="1"/>
    </row>
    <row r="120" spans="1:6" x14ac:dyDescent="0.25">
      <c r="A120" s="6" t="s">
        <v>54</v>
      </c>
      <c r="B120" s="13">
        <f>SUM(B121:B123)</f>
        <v>1500</v>
      </c>
      <c r="F120" s="1"/>
    </row>
    <row r="121" spans="1:6" x14ac:dyDescent="0.25">
      <c r="A121" s="4" t="s">
        <v>11</v>
      </c>
      <c r="B121" s="14">
        <v>840</v>
      </c>
      <c r="E121" s="1"/>
      <c r="F121" s="1"/>
    </row>
    <row r="122" spans="1:6" x14ac:dyDescent="0.25">
      <c r="A122" s="4" t="s">
        <v>30</v>
      </c>
      <c r="B122" s="14">
        <v>378.8</v>
      </c>
      <c r="E122" s="1"/>
      <c r="F122" s="1"/>
    </row>
    <row r="123" spans="1:6" x14ac:dyDescent="0.25">
      <c r="A123" s="4" t="s">
        <v>13</v>
      </c>
      <c r="B123" s="14">
        <v>281.2</v>
      </c>
      <c r="E123" s="1"/>
      <c r="F123" s="1"/>
    </row>
    <row r="124" spans="1:6" x14ac:dyDescent="0.25">
      <c r="A124" s="6" t="s">
        <v>61</v>
      </c>
      <c r="B124" s="13">
        <f>B107+B108+B111+B119+B120</f>
        <v>67646.320000000007</v>
      </c>
      <c r="E124" s="1"/>
      <c r="F124" s="1"/>
    </row>
    <row r="125" spans="1:6" x14ac:dyDescent="0.25">
      <c r="A125" s="6" t="s">
        <v>67</v>
      </c>
      <c r="B125" s="13">
        <f>B104-B124</f>
        <v>-31567.320000000007</v>
      </c>
      <c r="E125" s="1"/>
      <c r="F125" s="1"/>
    </row>
    <row r="126" spans="1:6" x14ac:dyDescent="0.25">
      <c r="A126" s="5" t="s">
        <v>60</v>
      </c>
      <c r="B126" s="16">
        <f>B104-B124</f>
        <v>-31567.320000000007</v>
      </c>
      <c r="E126" s="1"/>
      <c r="F126" s="1"/>
    </row>
    <row r="127" spans="1:6" x14ac:dyDescent="0.25">
      <c r="A127" s="7" t="s">
        <v>59</v>
      </c>
      <c r="B127" s="11">
        <v>33993.43</v>
      </c>
      <c r="E127" s="1"/>
      <c r="F127" s="1"/>
    </row>
    <row r="128" spans="1:6" x14ac:dyDescent="0.25">
      <c r="A128" s="8" t="s">
        <v>58</v>
      </c>
      <c r="B128" s="12">
        <f>B126+B127</f>
        <v>2426.1099999999933</v>
      </c>
      <c r="E128" s="1"/>
      <c r="F128" s="1"/>
    </row>
    <row r="129" spans="1:6" x14ac:dyDescent="0.25">
      <c r="E129" s="1"/>
      <c r="F129" s="1"/>
    </row>
    <row r="130" spans="1:6" x14ac:dyDescent="0.25">
      <c r="A130" s="9" t="s">
        <v>68</v>
      </c>
      <c r="B130" s="17">
        <f>B128+B101</f>
        <v>29737.809999999983</v>
      </c>
      <c r="E130" s="1"/>
      <c r="F130" s="1"/>
    </row>
    <row r="131" spans="1:6" x14ac:dyDescent="0.25">
      <c r="E131" s="1"/>
      <c r="F131" s="1"/>
    </row>
    <row r="132" spans="1:6" x14ac:dyDescent="0.25">
      <c r="A132" t="s">
        <v>79</v>
      </c>
      <c r="D132" s="2"/>
      <c r="E132" s="3"/>
      <c r="F132" s="3"/>
    </row>
    <row r="133" spans="1:6" x14ac:dyDescent="0.25">
      <c r="B133" s="10" t="s">
        <v>80</v>
      </c>
      <c r="E133" s="1"/>
      <c r="F133" s="1"/>
    </row>
    <row r="134" spans="1:6" x14ac:dyDescent="0.25">
      <c r="E134" s="1"/>
      <c r="F134" s="1"/>
    </row>
    <row r="135" spans="1:6" x14ac:dyDescent="0.25">
      <c r="E135" s="1"/>
      <c r="F135" s="1"/>
    </row>
    <row r="136" spans="1:6" x14ac:dyDescent="0.25">
      <c r="E136" s="1"/>
      <c r="F136" s="1"/>
    </row>
    <row r="137" spans="1:6" x14ac:dyDescent="0.25">
      <c r="D137" s="2"/>
      <c r="E137" s="3"/>
      <c r="F137" s="3"/>
    </row>
  </sheetData>
  <pageMargins left="0.7" right="0.7" top="0.75" bottom="0.75" header="0.3" footer="0.3"/>
  <pageSetup paperSize="9" orientation="portrait" verticalDpi="0" r:id="rId1"/>
  <headerFooter>
    <oddHeader>&amp;L&amp;"-,Krepko"Finančno poročilo za leto 2013&amp;R&amp;"-,Krepko"KA in KOTG PZS</oddHeader>
    <oddFooter>&amp;R&amp;P/&amp;N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Financno porocilo 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Ursa</dc:creator>
  <cp:lastModifiedBy>PZS_Matjaž Šerkezi</cp:lastModifiedBy>
  <dcterms:created xsi:type="dcterms:W3CDTF">2014-03-17T07:32:45Z</dcterms:created>
  <dcterms:modified xsi:type="dcterms:W3CDTF">2014-03-25T10:56:40Z</dcterms:modified>
</cp:coreProperties>
</file>